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Individuelle forhandlinger" sheetId="1" r:id="rId1"/>
    <sheet name="Gruppeforhandlinger" sheetId="2" r:id="rId2"/>
    <sheet name="Rammekonsekvenser" sheetId="3" r:id="rId3"/>
  </sheets>
  <definedNames>
    <definedName name="_xlnm.Print_Area" localSheetId="0">'Individuelle forhandlinger'!$A$1:$L$44</definedName>
  </definedNames>
  <calcPr fullCalcOnLoad="1"/>
</workbook>
</file>

<file path=xl/comments2.xml><?xml version="1.0" encoding="utf-8"?>
<comments xmlns="http://schemas.openxmlformats.org/spreadsheetml/2006/main">
  <authors>
    <author>Odd H?ker</author>
  </authors>
  <commentList>
    <comment ref="A5" authorId="0">
      <text>
        <r>
          <rPr>
            <b/>
            <sz val="8"/>
            <rFont val="Tahoma"/>
            <family val="0"/>
          </rPr>
          <t xml:space="preserve">Lønnsmassen er summen av </t>
        </r>
        <r>
          <rPr>
            <b/>
            <u val="single"/>
            <sz val="8"/>
            <rFont val="Tahoma"/>
            <family val="2"/>
          </rPr>
          <t>grunnlønn + evt. faste og variable tillegg</t>
        </r>
        <r>
          <rPr>
            <b/>
            <sz val="8"/>
            <rFont val="Tahoma"/>
            <family val="0"/>
          </rPr>
          <t xml:space="preserve"> (eksklusiv overtidsbetaling) pr. år for </t>
        </r>
        <r>
          <rPr>
            <b/>
            <u val="single"/>
            <sz val="8"/>
            <rFont val="Tahoma"/>
            <family val="2"/>
          </rPr>
          <t>alle</t>
        </r>
        <r>
          <rPr>
            <b/>
            <sz val="8"/>
            <rFont val="Tahoma"/>
            <family val="0"/>
          </rPr>
          <t xml:space="preserve"> medlemmene i din organisasjon i (fylkes)kommunen. Kjennskap til lønnsmassen er nødvendig for å kunne måle resultatet av lønnsoppgjøret. I denne matrisen fremgår resultatet i arkfanen "Rammekonsekvenser".</t>
        </r>
      </text>
    </comment>
  </commentList>
</comments>
</file>

<file path=xl/comments3.xml><?xml version="1.0" encoding="utf-8"?>
<comments xmlns="http://schemas.openxmlformats.org/spreadsheetml/2006/main">
  <authors>
    <author>Odd H?ker</author>
  </authors>
  <commentList>
    <comment ref="B9" authorId="0">
      <text>
        <r>
          <rPr>
            <b/>
            <sz val="8"/>
            <rFont val="Tahoma"/>
            <family val="0"/>
          </rPr>
          <t xml:space="preserve">Årsvirkning fremkommer ved å dividere 
resultatet på 12 mnd. og multiplisere 
med gjenværende antall mnd. med ny lønn i kalenderåret.
</t>
        </r>
      </text>
    </comment>
  </commentList>
</comments>
</file>

<file path=xl/sharedStrings.xml><?xml version="1.0" encoding="utf-8"?>
<sst xmlns="http://schemas.openxmlformats.org/spreadsheetml/2006/main" count="68" uniqueCount="45">
  <si>
    <t>Sum tillegg</t>
  </si>
  <si>
    <t>Generelle tillegg</t>
  </si>
  <si>
    <t>Individuelle tillegg</t>
  </si>
  <si>
    <t>Pott individuelle tillegg</t>
  </si>
  <si>
    <t>Krav/tilbud %</t>
  </si>
  <si>
    <t>Krav/tilbud kroner</t>
  </si>
  <si>
    <t xml:space="preserve">Krav </t>
  </si>
  <si>
    <t xml:space="preserve">Tilbud </t>
  </si>
  <si>
    <t>krav/tilbud kroner</t>
  </si>
  <si>
    <t>Sum</t>
  </si>
  <si>
    <t>Navn</t>
  </si>
  <si>
    <t>Årsvirkning</t>
  </si>
  <si>
    <t>Nivåheving</t>
  </si>
  <si>
    <t>Lønnsmasse</t>
  </si>
  <si>
    <t>Arbeidsark til internt bruk for tillitsvalgte i lokale forhandlinger</t>
  </si>
  <si>
    <t>KRAV</t>
  </si>
  <si>
    <t>TILBUD</t>
  </si>
  <si>
    <t>Nåværende</t>
  </si>
  <si>
    <t>SUM ALLE KRAV</t>
  </si>
  <si>
    <t>SUM ALLE TILBUD</t>
  </si>
  <si>
    <t>med ny lønn</t>
  </si>
  <si>
    <t>Antall mnd</t>
  </si>
  <si>
    <t>Datovirkning</t>
  </si>
  <si>
    <t>Overheng neste år</t>
  </si>
  <si>
    <t>Dette skjema benyttes når det fremsettes samlede gruppekrav. Ikke skriv i celler merket med gult</t>
  </si>
  <si>
    <t>Individuelle forhandlinger</t>
  </si>
  <si>
    <t>Krav</t>
  </si>
  <si>
    <t>Tilbud</t>
  </si>
  <si>
    <t>Oppgjørets økonomsike ramme og overheng inn i neste år.</t>
  </si>
  <si>
    <t xml:space="preserve">Overheng </t>
  </si>
  <si>
    <t>Gruppeforhandlinger</t>
  </si>
  <si>
    <t>Celler merket med gult inneholder formler og skal ikke skrives i.</t>
  </si>
  <si>
    <t>Lønnsmassen føres inn i celle A6</t>
  </si>
  <si>
    <t>grunnlønn/år</t>
  </si>
  <si>
    <t>Ny</t>
  </si>
  <si>
    <t>Jens Halvoren</t>
  </si>
  <si>
    <t>Kristin Stoltenberg</t>
  </si>
  <si>
    <t>Per Hanse</t>
  </si>
  <si>
    <t>Trine Sunde</t>
  </si>
  <si>
    <t>Merete Skau</t>
  </si>
  <si>
    <t>Finn Roar Svart</t>
  </si>
  <si>
    <t>Finn Roar Blum</t>
  </si>
  <si>
    <t>Marit Nortug</t>
  </si>
  <si>
    <t>Petter Bjørgen</t>
  </si>
  <si>
    <t>Merete Skog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</si>
</sst>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0.0\ %"/>
    <numFmt numFmtId="175" formatCode="_ * #,##0.0_ ;_ * \-#,##0.0_ ;_ * &quot;-&quot;?_ ;_ @_ "/>
  </numFmts>
  <fonts count="50">
    <font>
      <sz val="10"/>
      <name val="Arial Narrow"/>
      <family val="0"/>
    </font>
    <font>
      <b/>
      <sz val="10"/>
      <name val="Arial Narrow"/>
      <family val="2"/>
    </font>
    <font>
      <b/>
      <sz val="14"/>
      <name val="Arial"/>
      <family val="2"/>
    </font>
    <font>
      <b/>
      <sz val="8"/>
      <name val="Tahoma"/>
      <family val="0"/>
    </font>
    <font>
      <i/>
      <sz val="10"/>
      <name val="Arial Narrow"/>
      <family val="2"/>
    </font>
    <font>
      <b/>
      <u val="single"/>
      <sz val="8"/>
      <name val="Tahoma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60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sz val="10"/>
      <color rgb="FF9C0006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9C65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b/>
      <sz val="8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73" fontId="0" fillId="0" borderId="0" xfId="41" applyNumberFormat="1" applyFont="1" applyAlignment="1">
      <alignment/>
    </xf>
    <xf numFmtId="0" fontId="0" fillId="0" borderId="0" xfId="0" applyAlignment="1">
      <alignment horizontal="center"/>
    </xf>
    <xf numFmtId="173" fontId="0" fillId="0" borderId="0" xfId="41" applyNumberFormat="1" applyFont="1" applyAlignment="1">
      <alignment horizontal="center"/>
    </xf>
    <xf numFmtId="174" fontId="0" fillId="0" borderId="0" xfId="49" applyNumberFormat="1" applyFont="1" applyAlignment="1">
      <alignment/>
    </xf>
    <xf numFmtId="3" fontId="0" fillId="0" borderId="0" xfId="41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4" fontId="4" fillId="0" borderId="0" xfId="49" applyNumberFormat="1" applyFont="1" applyAlignment="1">
      <alignment/>
    </xf>
    <xf numFmtId="3" fontId="4" fillId="0" borderId="0" xfId="41" applyNumberFormat="1" applyFont="1" applyAlignment="1">
      <alignment/>
    </xf>
    <xf numFmtId="0" fontId="4" fillId="0" borderId="0" xfId="0" applyFont="1" applyAlignment="1">
      <alignment/>
    </xf>
    <xf numFmtId="3" fontId="0" fillId="33" borderId="0" xfId="0" applyNumberFormat="1" applyFill="1" applyAlignment="1">
      <alignment/>
    </xf>
    <xf numFmtId="174" fontId="0" fillId="33" borderId="0" xfId="49" applyNumberFormat="1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3" fontId="7" fillId="0" borderId="0" xfId="41" applyNumberFormat="1" applyFont="1" applyFill="1" applyAlignment="1">
      <alignment/>
    </xf>
    <xf numFmtId="173" fontId="7" fillId="0" borderId="0" xfId="41" applyNumberFormat="1" applyFont="1" applyAlignment="1">
      <alignment/>
    </xf>
    <xf numFmtId="0" fontId="7" fillId="0" borderId="0" xfId="0" applyFont="1" applyAlignment="1">
      <alignment horizontal="center"/>
    </xf>
    <xf numFmtId="173" fontId="7" fillId="0" borderId="0" xfId="41" applyNumberFormat="1" applyFont="1" applyAlignment="1">
      <alignment horizontal="center"/>
    </xf>
    <xf numFmtId="174" fontId="7" fillId="0" borderId="0" xfId="49" applyNumberFormat="1" applyFont="1" applyAlignment="1">
      <alignment/>
    </xf>
    <xf numFmtId="3" fontId="7" fillId="0" borderId="0" xfId="41" applyNumberFormat="1" applyFont="1" applyAlignment="1">
      <alignment/>
    </xf>
    <xf numFmtId="3" fontId="7" fillId="33" borderId="0" xfId="41" applyNumberFormat="1" applyFont="1" applyFill="1" applyAlignment="1">
      <alignment/>
    </xf>
    <xf numFmtId="174" fontId="8" fillId="0" borderId="0" xfId="49" applyNumberFormat="1" applyFont="1" applyAlignment="1">
      <alignment/>
    </xf>
    <xf numFmtId="0" fontId="8" fillId="0" borderId="0" xfId="0" applyFont="1" applyAlignment="1">
      <alignment/>
    </xf>
    <xf numFmtId="10" fontId="6" fillId="0" borderId="0" xfId="49" applyNumberFormat="1" applyFont="1" applyAlignment="1">
      <alignment horizontal="center"/>
    </xf>
    <xf numFmtId="10" fontId="7" fillId="0" borderId="0" xfId="49" applyNumberFormat="1" applyFont="1" applyAlignment="1">
      <alignment/>
    </xf>
    <xf numFmtId="10" fontId="8" fillId="0" borderId="0" xfId="49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4" fontId="7" fillId="0" borderId="0" xfId="49" applyNumberFormat="1" applyFont="1" applyFill="1" applyBorder="1" applyAlignment="1">
      <alignment/>
    </xf>
    <xf numFmtId="3" fontId="7" fillId="0" borderId="0" xfId="41" applyNumberFormat="1" applyFont="1" applyFill="1" applyBorder="1" applyAlignment="1">
      <alignment/>
    </xf>
    <xf numFmtId="10" fontId="7" fillId="0" borderId="0" xfId="49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4" fontId="6" fillId="0" borderId="11" xfId="49" applyNumberFormat="1" applyFont="1" applyBorder="1" applyAlignment="1">
      <alignment/>
    </xf>
    <xf numFmtId="3" fontId="6" fillId="0" borderId="11" xfId="41" applyNumberFormat="1" applyFont="1" applyBorder="1" applyAlignment="1">
      <alignment/>
    </xf>
    <xf numFmtId="3" fontId="6" fillId="33" borderId="11" xfId="41" applyNumberFormat="1" applyFont="1" applyFill="1" applyBorder="1" applyAlignment="1">
      <alignment/>
    </xf>
    <xf numFmtId="3" fontId="6" fillId="33" borderId="0" xfId="41" applyNumberFormat="1" applyFont="1" applyFill="1" applyAlignment="1">
      <alignment/>
    </xf>
    <xf numFmtId="173" fontId="7" fillId="0" borderId="0" xfId="41" applyNumberFormat="1" applyFont="1" applyFill="1" applyAlignment="1">
      <alignment horizontal="center"/>
    </xf>
    <xf numFmtId="10" fontId="7" fillId="0" borderId="0" xfId="49" applyNumberFormat="1" applyFont="1" applyFill="1" applyAlignment="1">
      <alignment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49" applyNumberFormat="1" applyFont="1" applyFill="1" applyAlignment="1">
      <alignment/>
    </xf>
    <xf numFmtId="1" fontId="7" fillId="0" borderId="0" xfId="49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174" fontId="6" fillId="0" borderId="0" xfId="49" applyNumberFormat="1" applyFont="1" applyAlignment="1">
      <alignment horizontal="center"/>
    </xf>
    <xf numFmtId="174" fontId="7" fillId="0" borderId="0" xfId="49" applyNumberFormat="1" applyFont="1" applyAlignment="1">
      <alignment horizontal="center"/>
    </xf>
    <xf numFmtId="174" fontId="6" fillId="0" borderId="0" xfId="49" applyNumberFormat="1" applyFont="1" applyAlignment="1">
      <alignment/>
    </xf>
    <xf numFmtId="10" fontId="7" fillId="33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0" fontId="7" fillId="0" borderId="10" xfId="49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3" fontId="6" fillId="0" borderId="11" xfId="49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3" fontId="0" fillId="0" borderId="0" xfId="41" applyNumberFormat="1" applyFont="1" applyFill="1" applyAlignment="1">
      <alignment horizontal="center"/>
    </xf>
    <xf numFmtId="10" fontId="7" fillId="33" borderId="13" xfId="49" applyNumberFormat="1" applyFont="1" applyFill="1" applyBorder="1" applyAlignment="1">
      <alignment/>
    </xf>
    <xf numFmtId="10" fontId="7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33" borderId="0" xfId="0" applyNumberFormat="1" applyFont="1" applyFill="1" applyAlignment="1">
      <alignment/>
    </xf>
    <xf numFmtId="174" fontId="4" fillId="33" borderId="0" xfId="49" applyNumberFormat="1" applyFont="1" applyFill="1" applyAlignment="1">
      <alignment/>
    </xf>
    <xf numFmtId="0" fontId="10" fillId="0" borderId="0" xfId="0" applyFont="1" applyAlignment="1">
      <alignment horizontal="center"/>
    </xf>
    <xf numFmtId="10" fontId="7" fillId="33" borderId="12" xfId="49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10" fontId="7" fillId="33" borderId="20" xfId="0" applyNumberFormat="1" applyFont="1" applyFill="1" applyBorder="1" applyAlignment="1">
      <alignment horizontal="center"/>
    </xf>
    <xf numFmtId="174" fontId="7" fillId="33" borderId="20" xfId="49" applyNumberFormat="1" applyFont="1" applyFill="1" applyBorder="1" applyAlignment="1">
      <alignment/>
    </xf>
    <xf numFmtId="3" fontId="7" fillId="0" borderId="0" xfId="49" applyNumberFormat="1" applyFont="1" applyFill="1" applyBorder="1" applyAlignment="1">
      <alignment/>
    </xf>
    <xf numFmtId="3" fontId="7" fillId="0" borderId="0" xfId="49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73" fontId="6" fillId="0" borderId="0" xfId="41" applyNumberFormat="1" applyFont="1" applyAlignment="1">
      <alignment horizontal="center"/>
    </xf>
    <xf numFmtId="3" fontId="7" fillId="34" borderId="12" xfId="41" applyNumberFormat="1" applyFont="1" applyFill="1" applyBorder="1" applyAlignment="1">
      <alignment/>
    </xf>
    <xf numFmtId="3" fontId="7" fillId="33" borderId="0" xfId="49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1" fontId="7" fillId="33" borderId="10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3" fontId="7" fillId="33" borderId="13" xfId="41" applyNumberFormat="1" applyFont="1" applyFill="1" applyBorder="1" applyAlignment="1">
      <alignment horizontal="center"/>
    </xf>
    <xf numFmtId="10" fontId="6" fillId="33" borderId="12" xfId="49" applyNumberFormat="1" applyFont="1" applyFill="1" applyBorder="1" applyAlignment="1">
      <alignment/>
    </xf>
    <xf numFmtId="1" fontId="11" fillId="0" borderId="12" xfId="49" applyNumberFormat="1" applyFont="1" applyFill="1" applyBorder="1" applyAlignment="1">
      <alignment horizontal="center"/>
    </xf>
    <xf numFmtId="1" fontId="12" fillId="0" borderId="13" xfId="49" applyNumberFormat="1" applyFont="1" applyFill="1" applyBorder="1" applyAlignment="1">
      <alignment horizontal="center"/>
    </xf>
    <xf numFmtId="1" fontId="12" fillId="0" borderId="12" xfId="49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173" fontId="6" fillId="0" borderId="0" xfId="41" applyNumberFormat="1" applyFont="1" applyAlignment="1">
      <alignment horizontal="center"/>
    </xf>
    <xf numFmtId="0" fontId="10" fillId="0" borderId="0" xfId="0" applyFont="1" applyAlignment="1">
      <alignment horizontal="center"/>
    </xf>
    <xf numFmtId="173" fontId="1" fillId="0" borderId="0" xfId="41" applyNumberFormat="1" applyFont="1" applyAlignment="1">
      <alignment horizontal="center"/>
    </xf>
    <xf numFmtId="0" fontId="10" fillId="3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110" zoomScaleNormal="110" zoomScalePageLayoutView="0" workbookViewId="0" topLeftCell="A10">
      <pane ySplit="2" topLeftCell="A12" activePane="bottomLeft" state="frozen"/>
      <selection pane="topLeft" activeCell="A10" sqref="A10"/>
      <selection pane="bottomLeft" activeCell="A10" sqref="A10"/>
    </sheetView>
  </sheetViews>
  <sheetFormatPr defaultColWidth="12" defaultRowHeight="12.75"/>
  <cols>
    <col min="1" max="1" width="7.33203125" style="14" bestFit="1" customWidth="1"/>
    <col min="2" max="2" width="20.66015625" style="98" customWidth="1"/>
    <col min="3" max="3" width="12.5" style="14" bestFit="1" customWidth="1"/>
    <col min="4" max="4" width="12" style="19" bestFit="1" customWidth="1"/>
    <col min="5" max="5" width="14.66015625" style="14" bestFit="1" customWidth="1"/>
    <col min="6" max="6" width="12" style="19" bestFit="1" customWidth="1"/>
    <col min="7" max="7" width="14.66015625" style="14" bestFit="1" customWidth="1"/>
    <col min="8" max="8" width="9.83203125" style="14" bestFit="1" customWidth="1"/>
    <col min="9" max="9" width="10.33203125" style="14" bestFit="1" customWidth="1"/>
    <col min="10" max="10" width="10.33203125" style="42" customWidth="1"/>
    <col min="11" max="11" width="13.66015625" style="25" bestFit="1" customWidth="1"/>
    <col min="12" max="12" width="14.5" style="14" bestFit="1" customWidth="1"/>
    <col min="13" max="16384" width="12" style="14" customWidth="1"/>
  </cols>
  <sheetData>
    <row r="1" spans="2:11" ht="15.75">
      <c r="B1" s="102" t="s">
        <v>14</v>
      </c>
      <c r="C1" s="102"/>
      <c r="D1" s="102"/>
      <c r="E1" s="102"/>
      <c r="F1" s="102"/>
      <c r="G1" s="102"/>
      <c r="H1" s="102"/>
      <c r="I1" s="64"/>
      <c r="J1" s="41"/>
      <c r="K1" s="24"/>
    </row>
    <row r="2" spans="2:12" ht="15">
      <c r="B2" s="82" t="s">
        <v>31</v>
      </c>
      <c r="C2" s="82"/>
      <c r="D2" s="82"/>
      <c r="E2" s="82"/>
      <c r="F2" s="82"/>
      <c r="G2" s="82"/>
      <c r="H2" s="80"/>
      <c r="I2" s="79"/>
      <c r="J2" s="79"/>
      <c r="K2" s="79"/>
      <c r="L2" s="55"/>
    </row>
    <row r="3" spans="2:12" ht="15">
      <c r="B3" s="80"/>
      <c r="C3" s="87"/>
      <c r="D3" s="87"/>
      <c r="E3" s="87"/>
      <c r="F3" s="80"/>
      <c r="G3" s="80"/>
      <c r="H3" s="80"/>
      <c r="I3" s="79"/>
      <c r="J3" s="79"/>
      <c r="K3" s="79"/>
      <c r="L3" s="55"/>
    </row>
    <row r="5" spans="2:3" ht="13.5">
      <c r="B5" s="96"/>
      <c r="C5" s="28"/>
    </row>
    <row r="6" spans="2:3" ht="13.5">
      <c r="B6" s="96"/>
      <c r="C6" s="30"/>
    </row>
    <row r="9" spans="2:9" ht="13.5">
      <c r="B9" s="97"/>
      <c r="C9" s="13"/>
      <c r="D9" s="46"/>
      <c r="E9" s="13"/>
      <c r="F9" s="46"/>
      <c r="G9" s="13"/>
      <c r="H9" s="13"/>
      <c r="I9" s="13"/>
    </row>
    <row r="10" spans="3:11" ht="13.5">
      <c r="C10" s="84" t="s">
        <v>17</v>
      </c>
      <c r="D10" s="101" t="s">
        <v>1</v>
      </c>
      <c r="E10" s="101"/>
      <c r="F10" s="101" t="s">
        <v>2</v>
      </c>
      <c r="G10" s="101"/>
      <c r="H10" s="17"/>
      <c r="K10" s="13" t="s">
        <v>34</v>
      </c>
    </row>
    <row r="11" spans="1:11" ht="13.5">
      <c r="A11" s="14" t="s">
        <v>15</v>
      </c>
      <c r="B11" s="98" t="s">
        <v>10</v>
      </c>
      <c r="C11" s="17" t="s">
        <v>33</v>
      </c>
      <c r="D11" s="47" t="s">
        <v>4</v>
      </c>
      <c r="E11" s="18" t="s">
        <v>5</v>
      </c>
      <c r="F11" s="47" t="s">
        <v>4</v>
      </c>
      <c r="G11" s="18" t="s">
        <v>5</v>
      </c>
      <c r="H11" s="39" t="s">
        <v>0</v>
      </c>
      <c r="K11" s="17" t="s">
        <v>33</v>
      </c>
    </row>
    <row r="12" spans="3:11" ht="13.5">
      <c r="C12" s="15"/>
      <c r="E12" s="20"/>
      <c r="G12" s="20"/>
      <c r="H12" s="21">
        <f aca="true" t="shared" si="0" ref="H12:H23">(C12*D12)+E12+(C12*F12)+G12</f>
        <v>0</v>
      </c>
      <c r="I12" s="40"/>
      <c r="J12" s="43"/>
      <c r="K12" s="86">
        <f aca="true" t="shared" si="1" ref="K12:K26">$C12+$H12</f>
        <v>0</v>
      </c>
    </row>
    <row r="13" spans="2:11" ht="13.5">
      <c r="B13" s="98" t="s">
        <v>41</v>
      </c>
      <c r="C13" s="15">
        <v>490000</v>
      </c>
      <c r="D13" s="19">
        <v>0.03</v>
      </c>
      <c r="E13" s="20"/>
      <c r="F13" s="19">
        <v>0.05</v>
      </c>
      <c r="G13" s="20"/>
      <c r="H13" s="21">
        <f t="shared" si="0"/>
        <v>39200</v>
      </c>
      <c r="I13" s="40"/>
      <c r="J13" s="43"/>
      <c r="K13" s="86">
        <f t="shared" si="1"/>
        <v>529200</v>
      </c>
    </row>
    <row r="14" spans="2:11" ht="13.5">
      <c r="B14" s="98" t="s">
        <v>35</v>
      </c>
      <c r="C14" s="15">
        <v>450000</v>
      </c>
      <c r="D14" s="19">
        <v>0.03</v>
      </c>
      <c r="E14" s="20"/>
      <c r="F14" s="19">
        <v>0.02</v>
      </c>
      <c r="G14" s="20"/>
      <c r="H14" s="21">
        <f t="shared" si="0"/>
        <v>22500</v>
      </c>
      <c r="I14" s="40"/>
      <c r="J14" s="43"/>
      <c r="K14" s="86">
        <f t="shared" si="1"/>
        <v>472500</v>
      </c>
    </row>
    <row r="15" spans="2:11" ht="13.5">
      <c r="B15" s="98" t="s">
        <v>36</v>
      </c>
      <c r="C15" s="15">
        <v>520000</v>
      </c>
      <c r="D15" s="19">
        <v>0.03</v>
      </c>
      <c r="E15" s="20"/>
      <c r="G15" s="20">
        <v>50000</v>
      </c>
      <c r="H15" s="21">
        <f t="shared" si="0"/>
        <v>65600</v>
      </c>
      <c r="I15" s="40"/>
      <c r="J15" s="43"/>
      <c r="K15" s="86">
        <f t="shared" si="1"/>
        <v>585600</v>
      </c>
    </row>
    <row r="16" spans="2:11" ht="13.5">
      <c r="B16" s="98" t="s">
        <v>42</v>
      </c>
      <c r="C16" s="15">
        <v>470000</v>
      </c>
      <c r="D16" s="19">
        <v>0.03</v>
      </c>
      <c r="E16" s="20"/>
      <c r="F16" s="19">
        <v>0.02</v>
      </c>
      <c r="G16" s="20"/>
      <c r="H16" s="21">
        <f t="shared" si="0"/>
        <v>23500</v>
      </c>
      <c r="I16" s="40"/>
      <c r="J16" s="43"/>
      <c r="K16" s="86">
        <f t="shared" si="1"/>
        <v>493500</v>
      </c>
    </row>
    <row r="17" spans="2:11" ht="13.5">
      <c r="B17" s="98" t="s">
        <v>43</v>
      </c>
      <c r="C17" s="15">
        <v>480000</v>
      </c>
      <c r="D17" s="19">
        <v>0.03</v>
      </c>
      <c r="E17" s="20"/>
      <c r="F17" s="19">
        <v>0.01</v>
      </c>
      <c r="G17" s="20"/>
      <c r="H17" s="21">
        <f t="shared" si="0"/>
        <v>19200</v>
      </c>
      <c r="I17" s="40"/>
      <c r="J17" s="43"/>
      <c r="K17" s="86">
        <f t="shared" si="1"/>
        <v>499200</v>
      </c>
    </row>
    <row r="18" spans="2:11" ht="13.5">
      <c r="B18" s="98" t="s">
        <v>44</v>
      </c>
      <c r="C18" s="15">
        <v>600000</v>
      </c>
      <c r="D18" s="19">
        <v>0.03</v>
      </c>
      <c r="E18" s="20"/>
      <c r="G18" s="20">
        <v>20000</v>
      </c>
      <c r="H18" s="21">
        <f t="shared" si="0"/>
        <v>38000</v>
      </c>
      <c r="I18" s="40"/>
      <c r="J18" s="43"/>
      <c r="K18" s="86">
        <f t="shared" si="1"/>
        <v>638000</v>
      </c>
    </row>
    <row r="19" spans="3:11" ht="13.5">
      <c r="C19" s="15"/>
      <c r="E19" s="20"/>
      <c r="G19" s="20"/>
      <c r="H19" s="21">
        <f t="shared" si="0"/>
        <v>0</v>
      </c>
      <c r="I19" s="40"/>
      <c r="J19" s="43"/>
      <c r="K19" s="86">
        <f t="shared" si="1"/>
        <v>0</v>
      </c>
    </row>
    <row r="20" spans="3:11" ht="13.5">
      <c r="C20" s="15"/>
      <c r="E20" s="20"/>
      <c r="G20" s="20"/>
      <c r="H20" s="21">
        <f t="shared" si="0"/>
        <v>0</v>
      </c>
      <c r="I20" s="40"/>
      <c r="J20" s="43"/>
      <c r="K20" s="86">
        <f t="shared" si="1"/>
        <v>0</v>
      </c>
    </row>
    <row r="21" spans="3:11" ht="13.5">
      <c r="C21" s="15"/>
      <c r="E21" s="20"/>
      <c r="G21" s="20"/>
      <c r="H21" s="21">
        <f t="shared" si="0"/>
        <v>0</v>
      </c>
      <c r="I21" s="40"/>
      <c r="J21" s="43"/>
      <c r="K21" s="86">
        <f t="shared" si="1"/>
        <v>0</v>
      </c>
    </row>
    <row r="22" spans="3:11" ht="13.5">
      <c r="C22" s="15"/>
      <c r="G22" s="20"/>
      <c r="H22" s="21">
        <f t="shared" si="0"/>
        <v>0</v>
      </c>
      <c r="I22" s="40"/>
      <c r="J22" s="43"/>
      <c r="K22" s="86">
        <f t="shared" si="1"/>
        <v>0</v>
      </c>
    </row>
    <row r="23" spans="3:11" ht="13.5">
      <c r="C23" s="15"/>
      <c r="G23" s="20"/>
      <c r="H23" s="21">
        <f t="shared" si="0"/>
        <v>0</v>
      </c>
      <c r="I23" s="40"/>
      <c r="J23" s="43"/>
      <c r="K23" s="86">
        <f t="shared" si="1"/>
        <v>0</v>
      </c>
    </row>
    <row r="24" spans="3:11" ht="14.25" thickBot="1">
      <c r="C24" s="15"/>
      <c r="G24" s="20"/>
      <c r="H24" s="21">
        <f>(C24*D24)+E24+(C24*F24)+G24</f>
        <v>0</v>
      </c>
      <c r="I24" s="40"/>
      <c r="J24" s="43"/>
      <c r="K24" s="86">
        <f t="shared" si="1"/>
        <v>0</v>
      </c>
    </row>
    <row r="25" spans="3:11" ht="13.5">
      <c r="C25" s="15"/>
      <c r="G25" s="20"/>
      <c r="H25" s="21">
        <f>(C25*D25)+E25+(C25*F25)+G25</f>
        <v>0</v>
      </c>
      <c r="I25" s="90" t="s">
        <v>22</v>
      </c>
      <c r="J25" s="88" t="s">
        <v>21</v>
      </c>
      <c r="K25" s="86">
        <f t="shared" si="1"/>
        <v>0</v>
      </c>
    </row>
    <row r="26" spans="3:11" ht="13.5">
      <c r="C26" s="15"/>
      <c r="G26" s="20"/>
      <c r="H26" s="21">
        <f>(C26*D26)+E26+(C26*F26)+G26</f>
        <v>0</v>
      </c>
      <c r="I26" s="91" t="s">
        <v>12</v>
      </c>
      <c r="J26" s="89" t="s">
        <v>20</v>
      </c>
      <c r="K26" s="86">
        <f t="shared" si="1"/>
        <v>0</v>
      </c>
    </row>
    <row r="27" spans="1:11" ht="14.25" thickBot="1">
      <c r="A27" s="34" t="s">
        <v>18</v>
      </c>
      <c r="B27" s="99"/>
      <c r="C27" s="54">
        <f>SUM(C12:C26)</f>
        <v>3010000</v>
      </c>
      <c r="D27" s="35"/>
      <c r="E27" s="34"/>
      <c r="F27" s="35"/>
      <c r="G27" s="36"/>
      <c r="H27" s="37">
        <f>SUM(H12:H26)</f>
        <v>208000</v>
      </c>
      <c r="I27" s="92">
        <f>H27/C27</f>
        <v>0.0691029900332226</v>
      </c>
      <c r="J27" s="93">
        <v>8</v>
      </c>
      <c r="K27" s="76">
        <f>SUM(K12:K26)</f>
        <v>3218000</v>
      </c>
    </row>
    <row r="28" spans="1:11" s="28" customFormat="1" ht="13.5">
      <c r="A28" s="28" t="s">
        <v>16</v>
      </c>
      <c r="B28" s="96"/>
      <c r="C28" s="75"/>
      <c r="D28" s="29"/>
      <c r="F28" s="29"/>
      <c r="G28" s="30"/>
      <c r="H28" s="30"/>
      <c r="I28" s="31"/>
      <c r="J28" s="44"/>
      <c r="K28" s="31"/>
    </row>
    <row r="29" spans="1:11" s="23" customFormat="1" ht="13.5">
      <c r="A29" s="14"/>
      <c r="B29" s="98" t="s">
        <v>40</v>
      </c>
      <c r="C29" s="15">
        <v>490000</v>
      </c>
      <c r="D29" s="19"/>
      <c r="E29" s="14">
        <v>12000</v>
      </c>
      <c r="F29" s="19"/>
      <c r="G29" s="20">
        <v>20000</v>
      </c>
      <c r="H29" s="21">
        <f>(C29*D29)+E29+(C29*F29)+G29</f>
        <v>32000</v>
      </c>
      <c r="I29" s="40"/>
      <c r="J29" s="43"/>
      <c r="K29" s="86">
        <f aca="true" t="shared" si="2" ref="K29:K43">$C29+$H29</f>
        <v>522000</v>
      </c>
    </row>
    <row r="30" spans="1:11" s="23" customFormat="1" ht="13.5">
      <c r="A30" s="14"/>
      <c r="B30" s="98" t="s">
        <v>35</v>
      </c>
      <c r="C30" s="15">
        <v>450000</v>
      </c>
      <c r="D30" s="19"/>
      <c r="E30" s="14">
        <v>12000</v>
      </c>
      <c r="F30" s="19"/>
      <c r="G30" s="20">
        <v>5000</v>
      </c>
      <c r="H30" s="21">
        <f aca="true" t="shared" si="3" ref="H30:H38">(C30*D30)+E30+(C30*F30)+G30</f>
        <v>17000</v>
      </c>
      <c r="I30" s="40"/>
      <c r="J30" s="43"/>
      <c r="K30" s="86">
        <f t="shared" si="2"/>
        <v>467000</v>
      </c>
    </row>
    <row r="31" spans="1:11" s="23" customFormat="1" ht="13.5">
      <c r="A31" s="14"/>
      <c r="B31" s="98" t="s">
        <v>36</v>
      </c>
      <c r="C31" s="15">
        <v>520000</v>
      </c>
      <c r="D31" s="19"/>
      <c r="E31" s="14">
        <v>12000</v>
      </c>
      <c r="F31" s="19"/>
      <c r="G31" s="20">
        <v>5000</v>
      </c>
      <c r="H31" s="21">
        <f t="shared" si="3"/>
        <v>17000</v>
      </c>
      <c r="I31" s="40"/>
      <c r="J31" s="43"/>
      <c r="K31" s="86">
        <f t="shared" si="2"/>
        <v>537000</v>
      </c>
    </row>
    <row r="32" spans="1:11" s="23" customFormat="1" ht="13.5">
      <c r="A32" s="14"/>
      <c r="B32" s="98" t="s">
        <v>37</v>
      </c>
      <c r="C32" s="15">
        <v>470000</v>
      </c>
      <c r="D32" s="19"/>
      <c r="E32" s="14">
        <v>12000</v>
      </c>
      <c r="F32" s="19"/>
      <c r="G32" s="20">
        <v>5000</v>
      </c>
      <c r="H32" s="21">
        <f t="shared" si="3"/>
        <v>17000</v>
      </c>
      <c r="I32" s="40"/>
      <c r="J32" s="43"/>
      <c r="K32" s="86">
        <f t="shared" si="2"/>
        <v>487000</v>
      </c>
    </row>
    <row r="33" spans="1:11" s="23" customFormat="1" ht="13.5">
      <c r="A33" s="14"/>
      <c r="B33" s="98" t="s">
        <v>38</v>
      </c>
      <c r="C33" s="15">
        <v>480000</v>
      </c>
      <c r="D33" s="19"/>
      <c r="E33" s="14">
        <v>12000</v>
      </c>
      <c r="F33" s="19"/>
      <c r="G33" s="20">
        <v>5000</v>
      </c>
      <c r="H33" s="21">
        <f t="shared" si="3"/>
        <v>17000</v>
      </c>
      <c r="I33" s="40"/>
      <c r="J33" s="43"/>
      <c r="K33" s="86">
        <f t="shared" si="2"/>
        <v>497000</v>
      </c>
    </row>
    <row r="34" spans="1:11" s="23" customFormat="1" ht="13.5">
      <c r="A34" s="14"/>
      <c r="B34" s="98" t="s">
        <v>39</v>
      </c>
      <c r="C34" s="15">
        <v>600000</v>
      </c>
      <c r="D34" s="19"/>
      <c r="E34" s="14">
        <v>12000</v>
      </c>
      <c r="F34" s="19">
        <v>0.03</v>
      </c>
      <c r="G34" s="20">
        <v>0</v>
      </c>
      <c r="H34" s="21">
        <f t="shared" si="3"/>
        <v>30000</v>
      </c>
      <c r="I34" s="40"/>
      <c r="J34" s="43"/>
      <c r="K34" s="86">
        <f t="shared" si="2"/>
        <v>630000</v>
      </c>
    </row>
    <row r="35" spans="1:11" s="23" customFormat="1" ht="13.5">
      <c r="A35" s="14"/>
      <c r="B35" s="98"/>
      <c r="C35" s="76"/>
      <c r="D35" s="19"/>
      <c r="E35" s="14"/>
      <c r="F35" s="19"/>
      <c r="G35" s="20"/>
      <c r="H35" s="21">
        <f t="shared" si="3"/>
        <v>0</v>
      </c>
      <c r="I35" s="40"/>
      <c r="J35" s="43"/>
      <c r="K35" s="86">
        <f t="shared" si="2"/>
        <v>0</v>
      </c>
    </row>
    <row r="36" spans="1:11" s="23" customFormat="1" ht="13.5">
      <c r="A36" s="14"/>
      <c r="B36" s="98"/>
      <c r="C36" s="76"/>
      <c r="D36" s="19"/>
      <c r="E36" s="14"/>
      <c r="F36" s="19"/>
      <c r="G36" s="20"/>
      <c r="H36" s="21">
        <f t="shared" si="3"/>
        <v>0</v>
      </c>
      <c r="I36" s="40"/>
      <c r="J36" s="43"/>
      <c r="K36" s="86">
        <f t="shared" si="2"/>
        <v>0</v>
      </c>
    </row>
    <row r="37" spans="1:11" s="23" customFormat="1" ht="13.5">
      <c r="A37" s="14"/>
      <c r="B37" s="98"/>
      <c r="C37" s="76"/>
      <c r="D37" s="19"/>
      <c r="E37" s="14"/>
      <c r="F37" s="19"/>
      <c r="G37" s="20"/>
      <c r="H37" s="21">
        <f t="shared" si="3"/>
        <v>0</v>
      </c>
      <c r="I37" s="40"/>
      <c r="J37" s="43"/>
      <c r="K37" s="86">
        <f t="shared" si="2"/>
        <v>0</v>
      </c>
    </row>
    <row r="38" spans="1:11" s="23" customFormat="1" ht="13.5">
      <c r="A38" s="14"/>
      <c r="B38" s="98"/>
      <c r="C38" s="76"/>
      <c r="D38" s="19"/>
      <c r="E38" s="14"/>
      <c r="F38" s="19"/>
      <c r="G38" s="20"/>
      <c r="H38" s="21">
        <f t="shared" si="3"/>
        <v>0</v>
      </c>
      <c r="I38" s="40"/>
      <c r="J38" s="43"/>
      <c r="K38" s="86">
        <f t="shared" si="2"/>
        <v>0</v>
      </c>
    </row>
    <row r="39" spans="3:11" ht="13.5">
      <c r="C39" s="20"/>
      <c r="G39" s="16"/>
      <c r="H39" s="21">
        <f>(C39*D39)+E39+(C39*F39)+G39</f>
        <v>0</v>
      </c>
      <c r="I39" s="40"/>
      <c r="J39" s="43"/>
      <c r="K39" s="86">
        <f t="shared" si="2"/>
        <v>0</v>
      </c>
    </row>
    <row r="40" spans="1:11" s="23" customFormat="1" ht="13.5">
      <c r="A40" s="14"/>
      <c r="B40" s="98"/>
      <c r="C40" s="77"/>
      <c r="D40" s="19"/>
      <c r="E40" s="14"/>
      <c r="F40" s="19"/>
      <c r="G40" s="14"/>
      <c r="H40" s="21">
        <f>(C40*D40)+E40+(C40*F40)+G40</f>
        <v>0</v>
      </c>
      <c r="I40" s="40"/>
      <c r="J40" s="43"/>
      <c r="K40" s="86">
        <f t="shared" si="2"/>
        <v>0</v>
      </c>
    </row>
    <row r="41" spans="3:11" ht="14.25" thickBot="1">
      <c r="C41" s="77"/>
      <c r="H41" s="21">
        <f>(C41*D41)+E41+(C41*F41)+G41</f>
        <v>0</v>
      </c>
      <c r="I41" s="40"/>
      <c r="J41" s="43"/>
      <c r="K41" s="86">
        <f t="shared" si="2"/>
        <v>0</v>
      </c>
    </row>
    <row r="42" spans="1:11" s="23" customFormat="1" ht="13.5">
      <c r="A42" s="14"/>
      <c r="B42" s="98"/>
      <c r="C42" s="77"/>
      <c r="D42" s="19"/>
      <c r="E42" s="14"/>
      <c r="F42" s="19"/>
      <c r="G42" s="14"/>
      <c r="H42" s="21">
        <f>(C42*D42)+E42+(C42*F42)+G42</f>
        <v>0</v>
      </c>
      <c r="I42" s="90" t="s">
        <v>22</v>
      </c>
      <c r="J42" s="88" t="s">
        <v>21</v>
      </c>
      <c r="K42" s="86">
        <f t="shared" si="2"/>
        <v>0</v>
      </c>
    </row>
    <row r="43" spans="1:11" s="23" customFormat="1" ht="13.5">
      <c r="A43" s="14"/>
      <c r="B43" s="98"/>
      <c r="C43" s="77"/>
      <c r="D43" s="19"/>
      <c r="E43" s="14"/>
      <c r="F43" s="19"/>
      <c r="G43" s="14"/>
      <c r="H43" s="21">
        <f>(C43*D43)+E43+(C43*F43)+G43</f>
        <v>0</v>
      </c>
      <c r="I43" s="91" t="s">
        <v>12</v>
      </c>
      <c r="J43" s="89" t="s">
        <v>20</v>
      </c>
      <c r="K43" s="86">
        <f t="shared" si="2"/>
        <v>0</v>
      </c>
    </row>
    <row r="44" spans="1:10" s="23" customFormat="1" ht="14.25" thickBot="1">
      <c r="A44" s="32" t="s">
        <v>19</v>
      </c>
      <c r="B44" s="97"/>
      <c r="C44" s="78">
        <f>SUM(C29:C43)</f>
        <v>3010000</v>
      </c>
      <c r="D44" s="48"/>
      <c r="E44" s="32"/>
      <c r="F44" s="48"/>
      <c r="G44" s="32"/>
      <c r="H44" s="38">
        <f>SUM(H29:H43)</f>
        <v>130000</v>
      </c>
      <c r="I44" s="92">
        <f>H44/$C$44</f>
        <v>0.04318936877076412</v>
      </c>
      <c r="J44" s="93">
        <v>8</v>
      </c>
    </row>
    <row r="45" spans="2:11" s="23" customFormat="1" ht="13.5">
      <c r="B45" s="100"/>
      <c r="D45" s="22"/>
      <c r="F45" s="22"/>
      <c r="J45" s="45"/>
      <c r="K45" s="26"/>
    </row>
    <row r="46" spans="2:11" s="23" customFormat="1" ht="13.5">
      <c r="B46" s="100"/>
      <c r="D46" s="22"/>
      <c r="F46" s="22"/>
      <c r="J46" s="45"/>
      <c r="K46" s="26"/>
    </row>
    <row r="47" spans="2:11" s="23" customFormat="1" ht="13.5">
      <c r="B47" s="100"/>
      <c r="D47" s="22"/>
      <c r="F47" s="22"/>
      <c r="J47" s="45"/>
      <c r="K47" s="26"/>
    </row>
    <row r="52" spans="2:11" s="23" customFormat="1" ht="13.5">
      <c r="B52" s="100"/>
      <c r="D52" s="22"/>
      <c r="F52" s="22"/>
      <c r="J52" s="45"/>
      <c r="K52" s="26"/>
    </row>
  </sheetData>
  <sheetProtection/>
  <mergeCells count="3">
    <mergeCell ref="D10:E10"/>
    <mergeCell ref="F10:G10"/>
    <mergeCell ref="B1:H1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K26" sqref="K26"/>
    </sheetView>
  </sheetViews>
  <sheetFormatPr defaultColWidth="12" defaultRowHeight="12.75"/>
  <cols>
    <col min="1" max="1" width="17.33203125" style="0" bestFit="1" customWidth="1"/>
    <col min="2" max="2" width="12.83203125" style="0" bestFit="1" customWidth="1"/>
    <col min="3" max="3" width="15.83203125" style="0" bestFit="1" customWidth="1"/>
    <col min="4" max="4" width="12.83203125" style="0" bestFit="1" customWidth="1"/>
    <col min="5" max="5" width="15.83203125" style="0" bestFit="1" customWidth="1"/>
    <col min="6" max="6" width="17.66015625" style="0" bestFit="1" customWidth="1"/>
    <col min="7" max="7" width="11.16015625" style="0" bestFit="1" customWidth="1"/>
    <col min="8" max="8" width="9.83203125" style="4" bestFit="1" customWidth="1"/>
    <col min="9" max="9" width="9.16015625" style="0" bestFit="1" customWidth="1"/>
    <col min="10" max="10" width="14.16015625" style="0" bestFit="1" customWidth="1"/>
  </cols>
  <sheetData>
    <row r="1" spans="1:8" ht="15.75">
      <c r="A1" s="105" t="s">
        <v>14</v>
      </c>
      <c r="B1" s="105"/>
      <c r="C1" s="105"/>
      <c r="D1" s="105"/>
      <c r="E1" s="105"/>
      <c r="F1" s="105"/>
      <c r="G1" s="64"/>
      <c r="H1" s="64"/>
    </row>
    <row r="2" spans="1:10" ht="15.75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6" ht="18">
      <c r="A3" s="81" t="s">
        <v>32</v>
      </c>
      <c r="B3" s="81"/>
      <c r="C3" s="81"/>
      <c r="D3" s="83"/>
      <c r="E3" s="83"/>
      <c r="F3" s="6"/>
    </row>
    <row r="4" ht="13.5" thickBot="1"/>
    <row r="5" ht="13.5">
      <c r="A5" s="33" t="s">
        <v>13</v>
      </c>
    </row>
    <row r="6" ht="14.25" thickBot="1">
      <c r="A6" s="85">
        <v>4000000</v>
      </c>
    </row>
    <row r="7" ht="12.75"/>
    <row r="10" ht="13.5" thickBot="1"/>
    <row r="11" spans="1:10" ht="13.5">
      <c r="A11" s="1"/>
      <c r="B11" s="103" t="s">
        <v>1</v>
      </c>
      <c r="C11" s="103"/>
      <c r="D11" s="103" t="s">
        <v>3</v>
      </c>
      <c r="E11" s="103"/>
      <c r="F11" s="56" t="s">
        <v>9</v>
      </c>
      <c r="G11" s="57" t="s">
        <v>22</v>
      </c>
      <c r="H11" s="52" t="s">
        <v>21</v>
      </c>
      <c r="I11" s="31"/>
      <c r="J11" s="27"/>
    </row>
    <row r="12" spans="1:8" ht="13.5">
      <c r="A12" s="2"/>
      <c r="B12" s="3" t="s">
        <v>4</v>
      </c>
      <c r="C12" s="3" t="s">
        <v>5</v>
      </c>
      <c r="D12" s="3" t="s">
        <v>4</v>
      </c>
      <c r="E12" s="3" t="s">
        <v>5</v>
      </c>
      <c r="F12" s="58" t="s">
        <v>8</v>
      </c>
      <c r="G12" s="58" t="s">
        <v>12</v>
      </c>
      <c r="H12" s="53" t="s">
        <v>20</v>
      </c>
    </row>
    <row r="13" spans="1:8" ht="12.75">
      <c r="A13" s="7" t="s">
        <v>6</v>
      </c>
      <c r="B13" s="4">
        <v>0</v>
      </c>
      <c r="C13" s="5"/>
      <c r="D13" s="4"/>
      <c r="E13" s="5"/>
      <c r="F13" s="11">
        <f>(A6*B13)+C13+(A6*D13)+E13</f>
        <v>0</v>
      </c>
      <c r="G13" s="12">
        <f>F13/$A$6</f>
        <v>0</v>
      </c>
      <c r="H13" s="94">
        <v>8</v>
      </c>
    </row>
    <row r="14" spans="1:8" s="61" customFormat="1" ht="13.5" thickBot="1">
      <c r="A14" s="10" t="s">
        <v>7</v>
      </c>
      <c r="B14" s="8">
        <v>0</v>
      </c>
      <c r="C14" s="9"/>
      <c r="D14" s="8"/>
      <c r="E14" s="9"/>
      <c r="F14" s="62">
        <f>(A6*B14)+C14+(A6*D14)+E14</f>
        <v>0</v>
      </c>
      <c r="G14" s="63">
        <f>F14/$A$6</f>
        <v>0</v>
      </c>
      <c r="H14" s="95">
        <v>8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4">
    <mergeCell ref="B11:C11"/>
    <mergeCell ref="D11:E11"/>
    <mergeCell ref="A2:J2"/>
    <mergeCell ref="A1:F1"/>
  </mergeCells>
  <printOptions/>
  <pageMargins left="0.787401575" right="0.787401575" top="0.984251969" bottom="0.984251969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11" sqref="H11"/>
    </sheetView>
  </sheetViews>
  <sheetFormatPr defaultColWidth="12" defaultRowHeight="12.75"/>
  <cols>
    <col min="2" max="2" width="9.16015625" style="0" bestFit="1" customWidth="1"/>
    <col min="3" max="3" width="17.66015625" style="0" bestFit="1" customWidth="1"/>
    <col min="9" max="9" width="14.16015625" style="0" bestFit="1" customWidth="1"/>
  </cols>
  <sheetData>
    <row r="1" spans="1:10" ht="12.75">
      <c r="A1" s="106" t="s">
        <v>25</v>
      </c>
      <c r="B1" s="107"/>
      <c r="C1" s="107"/>
      <c r="D1" s="72"/>
      <c r="G1" s="106" t="s">
        <v>30</v>
      </c>
      <c r="H1" s="107"/>
      <c r="I1" s="107"/>
      <c r="J1" s="72"/>
    </row>
    <row r="2" spans="1:10" ht="12.75">
      <c r="A2" s="66" t="s">
        <v>28</v>
      </c>
      <c r="B2" s="67"/>
      <c r="C2" s="67"/>
      <c r="D2" s="68"/>
      <c r="G2" s="66" t="s">
        <v>28</v>
      </c>
      <c r="H2" s="67"/>
      <c r="I2" s="67"/>
      <c r="J2" s="68"/>
    </row>
    <row r="3" spans="1:10" ht="12.75">
      <c r="A3" s="66"/>
      <c r="B3" s="67"/>
      <c r="C3" s="67"/>
      <c r="D3" s="68"/>
      <c r="G3" s="66"/>
      <c r="H3" s="67"/>
      <c r="I3" s="67"/>
      <c r="J3" s="68"/>
    </row>
    <row r="4" spans="1:10" ht="12.75">
      <c r="A4" s="66"/>
      <c r="B4" s="67"/>
      <c r="C4" s="67"/>
      <c r="D4" s="68"/>
      <c r="G4" s="66"/>
      <c r="H4" s="67"/>
      <c r="I4" s="67"/>
      <c r="J4" s="68"/>
    </row>
    <row r="5" spans="1:10" ht="12.75">
      <c r="A5" s="66"/>
      <c r="B5" s="67"/>
      <c r="C5" s="67"/>
      <c r="D5" s="68"/>
      <c r="G5" s="66"/>
      <c r="H5" s="67"/>
      <c r="I5" s="67"/>
      <c r="J5" s="68"/>
    </row>
    <row r="6" spans="1:10" ht="12.75">
      <c r="A6" s="66"/>
      <c r="B6" s="67"/>
      <c r="C6" s="67"/>
      <c r="D6" s="68"/>
      <c r="G6" s="66"/>
      <c r="H6" s="67"/>
      <c r="I6" s="67"/>
      <c r="J6" s="68"/>
    </row>
    <row r="7" spans="1:10" ht="12.75">
      <c r="A7" s="66"/>
      <c r="B7" s="67"/>
      <c r="C7" s="67"/>
      <c r="D7" s="68"/>
      <c r="G7" s="66"/>
      <c r="H7" s="67"/>
      <c r="I7" s="67"/>
      <c r="J7" s="68"/>
    </row>
    <row r="8" spans="1:10" ht="13.5" thickBot="1">
      <c r="A8" s="66"/>
      <c r="B8" s="67"/>
      <c r="C8" s="67"/>
      <c r="D8" s="68"/>
      <c r="G8" s="66"/>
      <c r="H8" s="67"/>
      <c r="I8" s="67"/>
      <c r="J8" s="68"/>
    </row>
    <row r="9" spans="1:10" ht="13.5">
      <c r="A9" s="66"/>
      <c r="B9" s="51" t="s">
        <v>11</v>
      </c>
      <c r="C9" s="50" t="s">
        <v>29</v>
      </c>
      <c r="D9" s="68"/>
      <c r="G9" s="66"/>
      <c r="H9" s="51" t="s">
        <v>11</v>
      </c>
      <c r="I9" s="50" t="s">
        <v>23</v>
      </c>
      <c r="J9" s="68"/>
    </row>
    <row r="10" spans="1:10" ht="14.25" thickBot="1">
      <c r="A10" s="66" t="s">
        <v>26</v>
      </c>
      <c r="B10" s="65">
        <f>'Individuelle forhandlinger'!I27/12*'Individuelle forhandlinger'!J27</f>
        <v>0.0460686600221484</v>
      </c>
      <c r="C10" s="49">
        <f>'Individuelle forhandlinger'!I27-B10</f>
        <v>0.023034330011074196</v>
      </c>
      <c r="D10" s="68"/>
      <c r="G10" s="66" t="s">
        <v>26</v>
      </c>
      <c r="H10" s="59">
        <f>Gruppeforhandlinger!G13/12*Gruppeforhandlinger!H13</f>
        <v>0</v>
      </c>
      <c r="I10" s="60">
        <f>Gruppeforhandlinger!G13-H10</f>
        <v>0</v>
      </c>
      <c r="J10" s="68"/>
    </row>
    <row r="11" spans="1:10" ht="14.25" thickBot="1">
      <c r="A11" s="66" t="s">
        <v>27</v>
      </c>
      <c r="B11" s="65">
        <f>'Individuelle forhandlinger'!I44/12*'Individuelle forhandlinger'!J44</f>
        <v>0.028792912513842746</v>
      </c>
      <c r="C11" s="49">
        <f>'Individuelle forhandlinger'!I44-B11</f>
        <v>0.014396456256921372</v>
      </c>
      <c r="D11" s="68"/>
      <c r="G11" s="66" t="s">
        <v>27</v>
      </c>
      <c r="H11" s="74">
        <f>Gruppeforhandlinger!G14/12*Gruppeforhandlinger!H14</f>
        <v>0</v>
      </c>
      <c r="I11" s="73">
        <f>Gruppeforhandlinger!G14-H11</f>
        <v>0</v>
      </c>
      <c r="J11" s="68"/>
    </row>
    <row r="12" spans="1:10" ht="12.75">
      <c r="A12" s="66"/>
      <c r="B12" s="67"/>
      <c r="C12" s="67"/>
      <c r="D12" s="68"/>
      <c r="G12" s="66"/>
      <c r="H12" s="67"/>
      <c r="I12" s="67"/>
      <c r="J12" s="68"/>
    </row>
    <row r="13" spans="1:10" ht="13.5" thickBot="1">
      <c r="A13" s="70"/>
      <c r="B13" s="71"/>
      <c r="C13" s="71"/>
      <c r="D13" s="69"/>
      <c r="G13" s="70"/>
      <c r="H13" s="71"/>
      <c r="I13" s="71"/>
      <c r="J13" s="69"/>
    </row>
  </sheetData>
  <sheetProtection/>
  <mergeCells count="2">
    <mergeCell ref="A1:C1"/>
    <mergeCell ref="G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 Norway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Håker</dc:creator>
  <cp:keywords/>
  <dc:description/>
  <cp:lastModifiedBy>OJ OJ</cp:lastModifiedBy>
  <cp:lastPrinted>2012-09-24T07:54:25Z</cp:lastPrinted>
  <dcterms:created xsi:type="dcterms:W3CDTF">2003-04-10T12:28:57Z</dcterms:created>
  <dcterms:modified xsi:type="dcterms:W3CDTF">2015-05-03T15:24:04Z</dcterms:modified>
  <cp:category/>
  <cp:version/>
  <cp:contentType/>
  <cp:contentStatus/>
</cp:coreProperties>
</file>